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319" firstSheet="1" activeTab="3"/>
  </bookViews>
  <sheets>
    <sheet name="Prozentwert 1" sheetId="1" r:id="rId1"/>
    <sheet name="Prozentwert 2" sheetId="2" r:id="rId2"/>
    <sheet name="Grundwert" sheetId="3" r:id="rId3"/>
    <sheet name="Prozentsatz" sheetId="4" r:id="rId4"/>
  </sheets>
  <definedNames/>
  <calcPr fullCalcOnLoad="1"/>
</workbook>
</file>

<file path=xl/sharedStrings.xml><?xml version="1.0" encoding="utf-8"?>
<sst xmlns="http://schemas.openxmlformats.org/spreadsheetml/2006/main" count="56" uniqueCount="52">
  <si>
    <t>Berechne den Prozentwert!</t>
  </si>
  <si>
    <t>Gib deine Formel ein!</t>
  </si>
  <si>
    <t>Wie viel Geld sparst du bei 30% Preisnachlass?</t>
  </si>
  <si>
    <t>Um wie viel € erhöht sich der Preis bei 20% Mwst.?</t>
  </si>
  <si>
    <t>Du bekommst 12% Rabatt. Wie viel sparst du?</t>
  </si>
  <si>
    <t>45 % des Lottogewinns bekommst du.</t>
  </si>
  <si>
    <t>45 % davon sind Knaben.</t>
  </si>
  <si>
    <t>15 % des Autobahnstücks sind schon gebaut.</t>
  </si>
  <si>
    <t>45 % des Nordwaldkammwegs sind schon zurückgelegt.</t>
  </si>
  <si>
    <t>15 % haben eine andere Muttersprache.</t>
  </si>
  <si>
    <t>18 % besuchen die Abschlussklassen.</t>
  </si>
  <si>
    <t>Weiter geht es mit Prozentwert 2!</t>
  </si>
  <si>
    <t>Berechne den neuen Preis!</t>
  </si>
  <si>
    <t>Preis:</t>
  </si>
  <si>
    <t>Die Jacke wird um 15% billiger.</t>
  </si>
  <si>
    <t>Diesel wird um 4 % teurer.</t>
  </si>
  <si>
    <t>Bei diesem Preis fehlen noch 20 % Mwst.</t>
  </si>
  <si>
    <t>Du bekommst 5 % Preisnachlass.</t>
  </si>
  <si>
    <t>Die Schi sind am Saisonende um 40 % billiger.</t>
  </si>
  <si>
    <t>Heute ist 10% Rabatt-Tag.</t>
  </si>
  <si>
    <t>Du darfst 3% Skonto abziehen.</t>
  </si>
  <si>
    <t>Der Preis wird um 12% erhöht.</t>
  </si>
  <si>
    <t>Bei einem Buch kommen noch 10% Mwst. dazu.</t>
  </si>
  <si>
    <t>Netter Preis für ein neues Auto! Du musst aber auch noch 6% NOVA und 20% Mwst. bezahlen.</t>
  </si>
  <si>
    <t>Du bekommst 15% Rabatt und 3% Skonto.</t>
  </si>
  <si>
    <t>Weiter zur Berechnung des Grundwerts!</t>
  </si>
  <si>
    <t>Berechne den Grundwert!</t>
  </si>
  <si>
    <t>Berechne den ursprünglichen Preis!</t>
  </si>
  <si>
    <t>So hoch ist aber nur der 15%ige Preisnachlass.</t>
  </si>
  <si>
    <t>So viel musst du für die 20%ige Mehrwertsteuer bezahlen.</t>
  </si>
  <si>
    <t>So viel Geld kannst du sparen, wenn du beim Mopedkauf 4% Rabatt bekommst.</t>
  </si>
  <si>
    <t>Das ist der Preis nach einer 10%igen Preissenkung.</t>
  </si>
  <si>
    <t>Das ist der gestrige Dieselpreis. Er war um 2% höher als heute.</t>
  </si>
  <si>
    <t>Wie teuer wären die Schuhe ohne 20% Mwst?</t>
  </si>
  <si>
    <t>Alles minus 30%!    Billig?                                                                   Das ist aber schon der Ausverkaufspreis für den Mantel.</t>
  </si>
  <si>
    <t>Der aktuelle Pelletspreis pro Tonne ist seit vorigem Jahr um 10% gestiegen.</t>
  </si>
  <si>
    <t>Bei diesem Preis wurden schon 3 % Skonto berücksichtigt.</t>
  </si>
  <si>
    <t>Weiter zur Berechnung des Prozentsatzes!</t>
  </si>
  <si>
    <t>Berechne den Prozentsatz!</t>
  </si>
  <si>
    <t>Wie viel % sind das?</t>
  </si>
  <si>
    <t>35 von 289 Volksschulkindern sehen schlecht.</t>
  </si>
  <si>
    <t>Du ersparst dir 26 € bei einem Kaufpreis von 115,90 €.</t>
  </si>
  <si>
    <t>339 von 2134 Einwohnern eines Ortes sind über 60 Jahre.</t>
  </si>
  <si>
    <t>Von 1230 € Lohn müssen 545 € für die Wohnungsmiete bezahlt werden.</t>
  </si>
  <si>
    <t>Von 203 Beschäftigten eines Betriebes arbeiten 27 in der Verwaltung.</t>
  </si>
  <si>
    <t>Die Einwohnerzahl stieg in den letzten 10 Jahren von 7562 auf 8002.</t>
  </si>
  <si>
    <t>Die Schülerzahl sank von 266 Schülerinnen und Schülern auf 139.</t>
  </si>
  <si>
    <t>Wie viel % hast du bei folgenden Sonderangeboten gespart?</t>
  </si>
  <si>
    <t>39,90 € statt 69,90 €</t>
  </si>
  <si>
    <t>18,90 € statt 29,90 €</t>
  </si>
  <si>
    <t>379 € statt 599 €</t>
  </si>
  <si>
    <t>3,75 € statt 4,29 €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</si>
</sst>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€-C07]\ #,##0.00;[Red]\-[$€-C07]\ #,##0.00"/>
    <numFmt numFmtId="165" formatCode="##\ [$Schüler]"/>
    <numFmt numFmtId="166" formatCode="#\ [$Schüler];\-#\ [$Schüler]"/>
    <numFmt numFmtId="167" formatCode="##\ [$km]"/>
    <numFmt numFmtId="168" formatCode="0.0"/>
  </numFmts>
  <fonts count="37">
    <font>
      <sz val="10"/>
      <name val="Arial"/>
      <family val="2"/>
    </font>
    <font>
      <b/>
      <sz val="10"/>
      <name val="Arial"/>
      <family val="2"/>
    </font>
    <font>
      <sz val="16"/>
      <color indexed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left" vertical="center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164" fontId="0" fillId="33" borderId="10" xfId="0" applyNumberFormat="1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1" xfId="0" applyFont="1" applyFill="1" applyBorder="1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165" fontId="0" fillId="33" borderId="10" xfId="0" applyNumberFormat="1" applyFill="1" applyBorder="1" applyAlignment="1" applyProtection="1">
      <alignment horizontal="center" vertical="center"/>
      <protection hidden="1"/>
    </xf>
    <xf numFmtId="166" fontId="0" fillId="33" borderId="10" xfId="0" applyNumberFormat="1" applyFill="1" applyBorder="1" applyAlignment="1" applyProtection="1">
      <alignment horizontal="center" vertical="center"/>
      <protection hidden="1" locked="0"/>
    </xf>
    <xf numFmtId="167" fontId="0" fillId="33" borderId="10" xfId="0" applyNumberFormat="1" applyFill="1" applyBorder="1" applyAlignment="1" applyProtection="1">
      <alignment horizontal="center" vertical="center"/>
      <protection hidden="1"/>
    </xf>
    <xf numFmtId="167" fontId="0" fillId="33" borderId="10" xfId="0" applyNumberFormat="1" applyFill="1" applyBorder="1" applyAlignment="1" applyProtection="1">
      <alignment horizontal="center" vertical="center"/>
      <protection hidden="1" locked="0"/>
    </xf>
    <xf numFmtId="165" fontId="0" fillId="33" borderId="10" xfId="0" applyNumberFormat="1" applyFill="1" applyBorder="1" applyAlignment="1" applyProtection="1">
      <alignment horizontal="center" vertical="center"/>
      <protection hidden="1" locked="0"/>
    </xf>
    <xf numFmtId="0" fontId="1" fillId="33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4" borderId="0" xfId="0" applyFill="1" applyAlignment="1" applyProtection="1">
      <alignment horizontal="left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0" xfId="0" applyFont="1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center" vertical="center"/>
      <protection hidden="1"/>
    </xf>
    <xf numFmtId="0" fontId="0" fillId="34" borderId="0" xfId="0" applyFill="1" applyAlignment="1" applyProtection="1">
      <alignment horizontal="left" vertical="center"/>
      <protection hidden="1"/>
    </xf>
    <xf numFmtId="0" fontId="1" fillId="34" borderId="0" xfId="0" applyFont="1" applyFill="1" applyAlignment="1" applyProtection="1">
      <alignment horizontal="center" vertical="center"/>
      <protection hidden="1"/>
    </xf>
    <xf numFmtId="164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horizontal="center" vertical="center"/>
      <protection hidden="1"/>
    </xf>
    <xf numFmtId="0" fontId="0" fillId="34" borderId="11" xfId="0" applyFont="1" applyFill="1" applyBorder="1" applyAlignment="1" applyProtection="1">
      <alignment horizontal="left" vertical="center"/>
      <protection hidden="1"/>
    </xf>
    <xf numFmtId="0" fontId="0" fillId="34" borderId="10" xfId="0" applyFill="1" applyBorder="1" applyAlignment="1" applyProtection="1">
      <alignment horizontal="center" vertical="center"/>
      <protection hidden="1" locked="0"/>
    </xf>
    <xf numFmtId="0" fontId="2" fillId="34" borderId="0" xfId="0" applyFont="1" applyFill="1" applyAlignment="1" applyProtection="1">
      <alignment horizontal="center" vertical="center"/>
      <protection hidden="1"/>
    </xf>
    <xf numFmtId="0" fontId="0" fillId="34" borderId="11" xfId="0" applyFill="1" applyBorder="1" applyAlignment="1" applyProtection="1">
      <alignment vertical="center"/>
      <protection hidden="1"/>
    </xf>
    <xf numFmtId="0" fontId="0" fillId="34" borderId="11" xfId="0" applyFont="1" applyFill="1" applyBorder="1" applyAlignment="1" applyProtection="1">
      <alignment horizontal="left" vertical="center" wrapText="1"/>
      <protection hidden="1"/>
    </xf>
    <xf numFmtId="164" fontId="0" fillId="34" borderId="0" xfId="0" applyNumberFormat="1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/>
      <protection hidden="1"/>
    </xf>
    <xf numFmtId="0" fontId="1" fillId="34" borderId="0" xfId="0" applyFont="1" applyFill="1" applyAlignment="1" applyProtection="1">
      <alignment horizontal="left"/>
      <protection hidden="1"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 hidden="1"/>
    </xf>
    <xf numFmtId="0" fontId="1" fillId="35" borderId="0" xfId="0" applyFont="1" applyFill="1" applyAlignment="1" applyProtection="1">
      <alignment horizontal="center" wrapText="1"/>
      <protection hidden="1"/>
    </xf>
    <xf numFmtId="0" fontId="0" fillId="35" borderId="0" xfId="0" applyFill="1" applyAlignment="1" applyProtection="1">
      <alignment vertical="center"/>
      <protection hidden="1"/>
    </xf>
    <xf numFmtId="0" fontId="0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1" fillId="35" borderId="0" xfId="0" applyFont="1" applyFill="1" applyAlignment="1" applyProtection="1">
      <alignment horizontal="center" vertical="center"/>
      <protection hidden="1"/>
    </xf>
    <xf numFmtId="164" fontId="0" fillId="35" borderId="10" xfId="0" applyNumberFormat="1" applyFill="1" applyBorder="1" applyAlignment="1" applyProtection="1">
      <alignment horizontal="center" vertical="center"/>
      <protection hidden="1"/>
    </xf>
    <xf numFmtId="0" fontId="0" fillId="35" borderId="11" xfId="0" applyFill="1" applyBorder="1" applyAlignment="1" applyProtection="1">
      <alignment horizontal="center" vertical="center"/>
      <protection hidden="1"/>
    </xf>
    <xf numFmtId="0" fontId="0" fillId="35" borderId="11" xfId="0" applyFont="1" applyFill="1" applyBorder="1" applyAlignment="1" applyProtection="1">
      <alignment horizontal="left" vertical="center"/>
      <protection hidden="1"/>
    </xf>
    <xf numFmtId="164" fontId="0" fillId="35" borderId="10" xfId="0" applyNumberFormat="1" applyFill="1" applyBorder="1" applyAlignment="1" applyProtection="1">
      <alignment horizontal="center" vertical="center"/>
      <protection hidden="1" locked="0"/>
    </xf>
    <xf numFmtId="0" fontId="2" fillId="35" borderId="0" xfId="0" applyFont="1" applyFill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horizontal="left" vertical="center" wrapText="1"/>
      <protection hidden="1"/>
    </xf>
    <xf numFmtId="0" fontId="0" fillId="35" borderId="11" xfId="0" applyFont="1" applyFill="1" applyBorder="1" applyAlignment="1" applyProtection="1">
      <alignment vertical="center" wrapText="1"/>
      <protection hidden="1"/>
    </xf>
    <xf numFmtId="164" fontId="0" fillId="35" borderId="0" xfId="0" applyNumberFormat="1" applyFill="1" applyBorder="1" applyAlignment="1" applyProtection="1">
      <alignment horizontal="center" vertical="center"/>
      <protection hidden="1"/>
    </xf>
    <xf numFmtId="0" fontId="0" fillId="35" borderId="0" xfId="0" applyFill="1" applyBorder="1" applyAlignment="1" applyProtection="1">
      <alignment vertical="center"/>
      <protection hidden="1"/>
    </xf>
    <xf numFmtId="0" fontId="0" fillId="35" borderId="0" xfId="0" applyFont="1" applyFill="1" applyBorder="1" applyAlignment="1" applyProtection="1">
      <alignment horizontal="left" vertical="center" wrapText="1"/>
      <protection hidden="1"/>
    </xf>
    <xf numFmtId="0" fontId="2" fillId="35" borderId="0" xfId="0" applyFont="1" applyFill="1" applyAlignment="1" applyProtection="1">
      <alignment horizontal="center" vertical="center"/>
      <protection hidden="1"/>
    </xf>
    <xf numFmtId="0" fontId="1" fillId="35" borderId="0" xfId="0" applyFont="1" applyFill="1" applyAlignment="1" applyProtection="1">
      <alignment horizontal="left"/>
      <protection hidden="1"/>
    </xf>
    <xf numFmtId="164" fontId="0" fillId="35" borderId="0" xfId="0" applyNumberFormat="1" applyFill="1" applyAlignment="1" applyProtection="1">
      <alignment horizontal="center"/>
      <protection hidden="1"/>
    </xf>
    <xf numFmtId="0" fontId="0" fillId="35" borderId="0" xfId="0" applyFont="1" applyFill="1" applyAlignment="1" applyProtection="1">
      <alignment horizontal="left"/>
      <protection hidden="1"/>
    </xf>
    <xf numFmtId="0" fontId="0" fillId="35" borderId="0" xfId="0" applyFill="1" applyAlignment="1" applyProtection="1">
      <alignment horizontal="center"/>
      <protection hidden="1"/>
    </xf>
    <xf numFmtId="0" fontId="0" fillId="34" borderId="0" xfId="0" applyFill="1" applyAlignment="1" applyProtection="1">
      <alignment horizontal="center" wrapText="1"/>
      <protection hidden="1"/>
    </xf>
    <xf numFmtId="0" fontId="1" fillId="34" borderId="0" xfId="0" applyFont="1" applyFill="1" applyAlignment="1" applyProtection="1">
      <alignment horizontal="left" vertical="center"/>
      <protection hidden="1"/>
    </xf>
    <xf numFmtId="0" fontId="0" fillId="34" borderId="12" xfId="0" applyFill="1" applyBorder="1" applyAlignment="1" applyProtection="1">
      <alignment vertical="center"/>
      <protection hidden="1"/>
    </xf>
    <xf numFmtId="164" fontId="0" fillId="34" borderId="11" xfId="0" applyNumberFormat="1" applyFont="1" applyFill="1" applyBorder="1" applyAlignment="1" applyProtection="1">
      <alignment horizontal="left" vertical="center"/>
      <protection hidden="1"/>
    </xf>
    <xf numFmtId="168" fontId="0" fillId="34" borderId="12" xfId="0" applyNumberFormat="1" applyFill="1" applyBorder="1" applyAlignment="1" applyProtection="1">
      <alignment horizontal="right" vertical="center"/>
      <protection hidden="1" locked="0"/>
    </xf>
    <xf numFmtId="0" fontId="0" fillId="34" borderId="13" xfId="0" applyNumberFormat="1" applyFill="1" applyBorder="1" applyAlignment="1" applyProtection="1">
      <alignment horizontal="left" vertical="center"/>
      <protection hidden="1"/>
    </xf>
    <xf numFmtId="0" fontId="2" fillId="34" borderId="0" xfId="0" applyFont="1" applyFill="1" applyAlignment="1" applyProtection="1">
      <alignment horizontal="center"/>
      <protection hidden="1"/>
    </xf>
    <xf numFmtId="0" fontId="0" fillId="34" borderId="0" xfId="0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5" borderId="0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164" fontId="1" fillId="34" borderId="11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zoomScale="122" zoomScaleNormal="122" zoomScalePageLayoutView="0" workbookViewId="0" topLeftCell="A1">
      <selection activeCell="E3" sqref="E3"/>
    </sheetView>
  </sheetViews>
  <sheetFormatPr defaultColWidth="11.421875" defaultRowHeight="12.75"/>
  <cols>
    <col min="1" max="1" width="3.7109375" style="1" customWidth="1"/>
    <col min="2" max="2" width="11.57421875" style="1" customWidth="1"/>
    <col min="3" max="3" width="2.57421875" style="1" customWidth="1"/>
    <col min="4" max="4" width="48.28125" style="1" customWidth="1"/>
    <col min="5" max="5" width="19.7109375" style="1" customWidth="1"/>
    <col min="6" max="6" width="7.8515625" style="1" customWidth="1"/>
    <col min="7" max="16384" width="11.57421875" style="1" customWidth="1"/>
  </cols>
  <sheetData>
    <row r="1" spans="2:4" ht="30" customHeight="1">
      <c r="B1" s="70" t="s">
        <v>0</v>
      </c>
      <c r="C1" s="70"/>
      <c r="D1" s="70"/>
    </row>
    <row r="2" spans="1:6" ht="12.75">
      <c r="A2" s="2"/>
      <c r="B2" s="3"/>
      <c r="C2" s="4"/>
      <c r="D2" s="5"/>
      <c r="E2" s="6" t="s">
        <v>1</v>
      </c>
      <c r="F2" s="3"/>
    </row>
    <row r="3" spans="1:6" ht="20.25">
      <c r="A3" s="2"/>
      <c r="B3" s="7">
        <v>29.9</v>
      </c>
      <c r="C3" s="8"/>
      <c r="D3" s="9" t="s">
        <v>2</v>
      </c>
      <c r="E3" s="10"/>
      <c r="F3" s="11">
        <f>IF(E3="","",IF(E3=B3*0.3,"",""))</f>
      </c>
    </row>
    <row r="4" spans="1:6" ht="20.25">
      <c r="A4" s="2"/>
      <c r="B4" s="7">
        <v>49</v>
      </c>
      <c r="C4" s="12"/>
      <c r="D4" s="9" t="s">
        <v>3</v>
      </c>
      <c r="E4" s="10"/>
      <c r="F4" s="11">
        <f>IF(E4="","",IF(E4=B4*0.2,"",""))</f>
      </c>
    </row>
    <row r="5" spans="1:6" ht="20.25">
      <c r="A5" s="2"/>
      <c r="B5" s="7">
        <v>16.4</v>
      </c>
      <c r="C5" s="12"/>
      <c r="D5" s="9" t="s">
        <v>4</v>
      </c>
      <c r="E5" s="10"/>
      <c r="F5" s="11">
        <f>IF(E5="","",IF(E5=B5*0.12,"",""))</f>
      </c>
    </row>
    <row r="6" spans="1:6" ht="20.25">
      <c r="A6" s="2"/>
      <c r="B6" s="7">
        <v>753.8</v>
      </c>
      <c r="C6" s="12"/>
      <c r="D6" s="9" t="s">
        <v>5</v>
      </c>
      <c r="E6" s="10"/>
      <c r="F6" s="11">
        <f>IF(E6="","",IF(E6=B6*0.45,"",""))</f>
      </c>
    </row>
    <row r="7" spans="1:6" ht="20.25">
      <c r="A7" s="2"/>
      <c r="B7" s="13">
        <v>138</v>
      </c>
      <c r="C7" s="12"/>
      <c r="D7" s="9" t="s">
        <v>6</v>
      </c>
      <c r="E7" s="14"/>
      <c r="F7" s="11">
        <f>IF(E7="","",IF(E7=B7*0.45,"",""))</f>
      </c>
    </row>
    <row r="8" spans="1:6" ht="20.25">
      <c r="A8" s="2"/>
      <c r="B8" s="15">
        <v>12</v>
      </c>
      <c r="C8" s="12"/>
      <c r="D8" s="9" t="s">
        <v>7</v>
      </c>
      <c r="E8" s="10"/>
      <c r="F8" s="11">
        <f>IF(E8="","",IF(E8=B8*0.15,"",""))</f>
      </c>
    </row>
    <row r="9" spans="1:6" ht="20.25">
      <c r="A9" s="2"/>
      <c r="B9" s="15">
        <v>140</v>
      </c>
      <c r="C9" s="12"/>
      <c r="D9" s="9" t="s">
        <v>8</v>
      </c>
      <c r="E9" s="16"/>
      <c r="F9" s="11">
        <f>IF(E9="","",IF(E9=B9*0.45,"",""))</f>
      </c>
    </row>
    <row r="10" spans="1:6" ht="20.25">
      <c r="A10" s="2"/>
      <c r="B10" s="13">
        <v>87</v>
      </c>
      <c r="C10" s="12"/>
      <c r="D10" s="9" t="s">
        <v>9</v>
      </c>
      <c r="E10" s="17"/>
      <c r="F10" s="11">
        <f>IF(E10="","",IF(E10=B10*0.15,"",""))</f>
      </c>
    </row>
    <row r="11" spans="1:6" ht="20.25">
      <c r="A11" s="2"/>
      <c r="B11" s="13">
        <v>245</v>
      </c>
      <c r="C11" s="12"/>
      <c r="D11" s="9" t="s">
        <v>10</v>
      </c>
      <c r="E11" s="17"/>
      <c r="F11" s="11">
        <f>IF(E11="","",IF(E11=B11*0.18,"",""))</f>
      </c>
    </row>
    <row r="14" ht="12.75">
      <c r="D14" s="18" t="s">
        <v>11</v>
      </c>
    </row>
  </sheetData>
  <sheetProtection sheet="1" objects="1" scenarios="1"/>
  <mergeCells count="1">
    <mergeCell ref="B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F16"/>
  <sheetViews>
    <sheetView showGridLines="0" zoomScale="122" zoomScaleNormal="122" zoomScalePageLayoutView="0" workbookViewId="0" topLeftCell="A1">
      <selection activeCell="E3" sqref="E3"/>
    </sheetView>
  </sheetViews>
  <sheetFormatPr defaultColWidth="11.421875" defaultRowHeight="12.75"/>
  <cols>
    <col min="1" max="1" width="3.00390625" style="19" customWidth="1"/>
    <col min="2" max="2" width="10.7109375" style="19" customWidth="1"/>
    <col min="3" max="3" width="2.57421875" style="19" customWidth="1"/>
    <col min="4" max="4" width="42.421875" style="20" customWidth="1"/>
    <col min="5" max="5" width="22.140625" style="19" customWidth="1"/>
    <col min="6" max="6" width="7.57421875" style="19" customWidth="1"/>
    <col min="7" max="16384" width="11.57421875" style="19" customWidth="1"/>
  </cols>
  <sheetData>
    <row r="1" spans="2:5" ht="23.25" customHeight="1">
      <c r="B1" s="71" t="s">
        <v>0</v>
      </c>
      <c r="C1" s="71"/>
      <c r="D1" s="71"/>
      <c r="E1" s="22" t="s">
        <v>12</v>
      </c>
    </row>
    <row r="2" spans="2:6" s="23" customFormat="1" ht="21" customHeight="1">
      <c r="B2" s="24" t="s">
        <v>13</v>
      </c>
      <c r="C2" s="25"/>
      <c r="D2" s="26"/>
      <c r="E2" s="27" t="s">
        <v>1</v>
      </c>
      <c r="F2" s="24"/>
    </row>
    <row r="3" spans="2:6" s="23" customFormat="1" ht="21" customHeight="1">
      <c r="B3" s="28">
        <v>99.5</v>
      </c>
      <c r="C3" s="29"/>
      <c r="D3" s="30" t="s">
        <v>14</v>
      </c>
      <c r="E3" s="31"/>
      <c r="F3" s="32">
        <f>IF(E3="","",IF(E3=B3*0.85,"",""))</f>
      </c>
    </row>
    <row r="4" spans="2:6" s="23" customFormat="1" ht="21" customHeight="1">
      <c r="B4" s="28">
        <v>1.32</v>
      </c>
      <c r="C4" s="33"/>
      <c r="D4" s="30" t="s">
        <v>15</v>
      </c>
      <c r="E4" s="31"/>
      <c r="F4" s="32">
        <f>IF(E4="","",IF(E4=B4*1.04,"",""))</f>
      </c>
    </row>
    <row r="5" spans="2:6" s="23" customFormat="1" ht="21" customHeight="1">
      <c r="B5" s="28">
        <v>75.9</v>
      </c>
      <c r="C5" s="33"/>
      <c r="D5" s="30" t="s">
        <v>16</v>
      </c>
      <c r="E5" s="31"/>
      <c r="F5" s="32">
        <f>IF(E5="","",IF(E5=B5*1.2,"",""))</f>
      </c>
    </row>
    <row r="6" spans="2:6" s="23" customFormat="1" ht="21" customHeight="1">
      <c r="B6" s="28">
        <v>107.5</v>
      </c>
      <c r="C6" s="33"/>
      <c r="D6" s="30" t="s">
        <v>17</v>
      </c>
      <c r="E6" s="31"/>
      <c r="F6" s="32">
        <f>IF(E6="","",IF(E6=B6*0.95,"",""))</f>
      </c>
    </row>
    <row r="7" spans="2:6" s="23" customFormat="1" ht="21" customHeight="1">
      <c r="B7" s="28">
        <v>699.9</v>
      </c>
      <c r="C7" s="33"/>
      <c r="D7" s="30" t="s">
        <v>18</v>
      </c>
      <c r="E7" s="31"/>
      <c r="F7" s="32">
        <f>IF(E7="","",IF(E7=B7*0.6,"",""))</f>
      </c>
    </row>
    <row r="8" spans="2:6" s="23" customFormat="1" ht="21" customHeight="1">
      <c r="B8" s="28">
        <v>299.5</v>
      </c>
      <c r="C8" s="33"/>
      <c r="D8" s="30" t="s">
        <v>19</v>
      </c>
      <c r="E8" s="31"/>
      <c r="F8" s="32">
        <f>IF(E8="","",IF(E8=B8*0.9,"",""))</f>
      </c>
    </row>
    <row r="9" spans="2:6" s="23" customFormat="1" ht="21" customHeight="1">
      <c r="B9" s="28">
        <v>257.3</v>
      </c>
      <c r="C9" s="33"/>
      <c r="D9" s="30" t="s">
        <v>20</v>
      </c>
      <c r="E9" s="31"/>
      <c r="F9" s="32">
        <f>IF(E9="","",IF(E9=B9*0.97,"",""))</f>
      </c>
    </row>
    <row r="10" spans="2:6" s="23" customFormat="1" ht="21" customHeight="1">
      <c r="B10" s="28">
        <v>67.5</v>
      </c>
      <c r="C10" s="33"/>
      <c r="D10" s="30" t="s">
        <v>21</v>
      </c>
      <c r="E10" s="31"/>
      <c r="F10" s="32">
        <f>IF(E10="","",IF(E10=B10*1.12,"",""))</f>
      </c>
    </row>
    <row r="11" spans="2:6" s="23" customFormat="1" ht="21" customHeight="1">
      <c r="B11" s="28">
        <v>21.7</v>
      </c>
      <c r="C11" s="33"/>
      <c r="D11" s="30" t="s">
        <v>22</v>
      </c>
      <c r="E11" s="31"/>
      <c r="F11" s="32">
        <f>IF(E11="","",IF(E11=B11*1.1,"",""))</f>
      </c>
    </row>
    <row r="12" spans="2:6" s="23" customFormat="1" ht="28.5" customHeight="1">
      <c r="B12" s="28">
        <v>5683.96</v>
      </c>
      <c r="C12" s="33"/>
      <c r="D12" s="34" t="s">
        <v>23</v>
      </c>
      <c r="E12" s="31"/>
      <c r="F12" s="32">
        <f>IF(E12="","",IF(E12=B12*1.06*1.2,"",""))</f>
      </c>
    </row>
    <row r="13" spans="2:6" s="23" customFormat="1" ht="21" customHeight="1">
      <c r="B13" s="28">
        <v>79.9</v>
      </c>
      <c r="C13" s="33"/>
      <c r="D13" s="30" t="s">
        <v>24</v>
      </c>
      <c r="E13" s="31"/>
      <c r="F13" s="32">
        <f>IF(E13="","",IF(E13=B13*0.85*0.97,"",""))</f>
      </c>
    </row>
    <row r="14" spans="2:5" ht="12.75">
      <c r="B14" s="35"/>
      <c r="E14" s="36"/>
    </row>
    <row r="15" spans="4:5" ht="12.75">
      <c r="D15" s="37" t="s">
        <v>25</v>
      </c>
      <c r="E15" s="36"/>
    </row>
    <row r="16" ht="12.75">
      <c r="E16" s="36"/>
    </row>
  </sheetData>
  <sheetProtection sheet="1" objects="1" scenarios="1"/>
  <mergeCells count="1">
    <mergeCell ref="B1:D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F15"/>
  <sheetViews>
    <sheetView showGridLines="0" zoomScale="122" zoomScaleNormal="122" zoomScalePageLayoutView="0" workbookViewId="0" topLeftCell="A1">
      <selection activeCell="F6" sqref="F6"/>
    </sheetView>
  </sheetViews>
  <sheetFormatPr defaultColWidth="11.421875" defaultRowHeight="12.75"/>
  <cols>
    <col min="1" max="1" width="3.28125" style="38" customWidth="1"/>
    <col min="2" max="2" width="9.8515625" style="38" customWidth="1"/>
    <col min="3" max="3" width="2.28125" style="38" customWidth="1"/>
    <col min="4" max="4" width="63.140625" style="38" customWidth="1"/>
    <col min="5" max="5" width="21.8515625" style="38" customWidth="1"/>
    <col min="6" max="16384" width="11.57421875" style="38" customWidth="1"/>
  </cols>
  <sheetData>
    <row r="1" spans="1:6" ht="32.25" customHeight="1">
      <c r="A1" s="39"/>
      <c r="B1" s="72" t="s">
        <v>26</v>
      </c>
      <c r="C1" s="72"/>
      <c r="D1" s="72"/>
      <c r="E1" s="40" t="s">
        <v>27</v>
      </c>
      <c r="F1" s="39"/>
    </row>
    <row r="2" spans="1:6" ht="12.75">
      <c r="A2" s="41"/>
      <c r="B2" s="42"/>
      <c r="C2" s="43"/>
      <c r="D2" s="44"/>
      <c r="E2" s="45" t="s">
        <v>1</v>
      </c>
      <c r="F2" s="42"/>
    </row>
    <row r="3" spans="1:6" ht="20.25">
      <c r="A3" s="41"/>
      <c r="B3" s="46">
        <v>27</v>
      </c>
      <c r="C3" s="47"/>
      <c r="D3" s="48" t="s">
        <v>28</v>
      </c>
      <c r="E3" s="49"/>
      <c r="F3" s="50">
        <f>IF(E3="","",IF(E3=B3/0.15,"",""))</f>
      </c>
    </row>
    <row r="4" spans="1:6" ht="20.25">
      <c r="A4" s="41"/>
      <c r="B4" s="46">
        <v>7.8</v>
      </c>
      <c r="C4" s="51"/>
      <c r="D4" s="48" t="s">
        <v>29</v>
      </c>
      <c r="E4" s="49"/>
      <c r="F4" s="50">
        <f>IF(E4="","",IF(E4=B4/0.2,"",""))</f>
      </c>
    </row>
    <row r="5" spans="1:6" ht="26.25">
      <c r="A5" s="41"/>
      <c r="B5" s="46">
        <v>87</v>
      </c>
      <c r="C5" s="51"/>
      <c r="D5" s="52" t="s">
        <v>30</v>
      </c>
      <c r="E5" s="49"/>
      <c r="F5" s="50">
        <f>IF(E5="","",IF(E5=B5/0.04,"",""))</f>
      </c>
    </row>
    <row r="6" spans="1:6" ht="20.25">
      <c r="A6" s="41"/>
      <c r="B6" s="46">
        <v>36</v>
      </c>
      <c r="C6" s="47"/>
      <c r="D6" s="48" t="s">
        <v>31</v>
      </c>
      <c r="E6" s="49"/>
      <c r="F6" s="50">
        <f>IF(E6="","",IF(E6=B6/0.9,"",""))</f>
      </c>
    </row>
    <row r="7" spans="1:6" ht="20.25">
      <c r="A7" s="41"/>
      <c r="B7" s="46">
        <v>1.29</v>
      </c>
      <c r="C7" s="51"/>
      <c r="D7" s="48" t="s">
        <v>32</v>
      </c>
      <c r="E7" s="49"/>
      <c r="F7" s="50">
        <f>IF(E7="","",IF(E7=B7/1.02,"",""))</f>
      </c>
    </row>
    <row r="8" spans="1:6" ht="20.25">
      <c r="A8" s="41"/>
      <c r="B8" s="46">
        <v>89.9</v>
      </c>
      <c r="C8" s="51"/>
      <c r="D8" s="48" t="s">
        <v>33</v>
      </c>
      <c r="E8" s="49"/>
      <c r="F8" s="50">
        <f>IF(E8="","",IF(E8=B8/1.2,"",""))</f>
      </c>
    </row>
    <row r="9" spans="1:6" ht="26.25">
      <c r="A9" s="41"/>
      <c r="B9" s="46">
        <v>139.3</v>
      </c>
      <c r="D9" s="53" t="s">
        <v>34</v>
      </c>
      <c r="E9" s="49"/>
      <c r="F9" s="50">
        <f>IF(E9="","",IF(E9=B9/0.7,"",""))</f>
      </c>
    </row>
    <row r="10" spans="1:6" ht="20.25">
      <c r="A10" s="41"/>
      <c r="B10" s="46">
        <v>199</v>
      </c>
      <c r="C10" s="51"/>
      <c r="D10" s="48" t="s">
        <v>35</v>
      </c>
      <c r="E10" s="49"/>
      <c r="F10" s="50">
        <f>IF(E10="","",IF(E10=B10/1.1,"",""))</f>
      </c>
    </row>
    <row r="11" spans="1:6" ht="20.25">
      <c r="A11" s="41"/>
      <c r="B11" s="46">
        <v>67.8</v>
      </c>
      <c r="C11" s="51"/>
      <c r="D11" s="48" t="s">
        <v>36</v>
      </c>
      <c r="E11" s="49"/>
      <c r="F11" s="50">
        <f>IF(E11="","",IF(E11=B11/0.97,"",""))</f>
      </c>
    </row>
    <row r="12" spans="1:6" ht="27" customHeight="1">
      <c r="A12" s="41"/>
      <c r="B12" s="54"/>
      <c r="C12" s="55"/>
      <c r="D12" s="56"/>
      <c r="E12" s="54"/>
      <c r="F12" s="57"/>
    </row>
    <row r="13" spans="1:6" ht="20.25">
      <c r="A13" s="41"/>
      <c r="B13" s="54"/>
      <c r="C13" s="55"/>
      <c r="D13" s="58" t="s">
        <v>37</v>
      </c>
      <c r="E13" s="54"/>
      <c r="F13" s="57"/>
    </row>
    <row r="14" spans="1:6" ht="12.75">
      <c r="A14" s="39"/>
      <c r="B14" s="59"/>
      <c r="C14" s="39"/>
      <c r="D14" s="60"/>
      <c r="E14" s="61"/>
      <c r="F14" s="39"/>
    </row>
    <row r="15" spans="1:6" ht="12.75">
      <c r="A15" s="39"/>
      <c r="B15" s="39"/>
      <c r="C15" s="39"/>
      <c r="E15" s="61"/>
      <c r="F15" s="39"/>
    </row>
  </sheetData>
  <sheetProtection sheet="1" objects="1" scenarios="1"/>
  <mergeCells count="1">
    <mergeCell ref="B1:D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"/>
  <sheetViews>
    <sheetView showGridLines="0" tabSelected="1" zoomScale="122" zoomScaleNormal="122" zoomScalePageLayoutView="0" workbookViewId="0" topLeftCell="A1">
      <selection activeCell="C16" sqref="C16"/>
    </sheetView>
  </sheetViews>
  <sheetFormatPr defaultColWidth="11.421875" defaultRowHeight="12.75"/>
  <cols>
    <col min="1" max="1" width="4.7109375" style="19" customWidth="1"/>
    <col min="2" max="2" width="3.00390625" style="19" customWidth="1"/>
    <col min="3" max="3" width="60.28125" style="19" customWidth="1"/>
    <col min="4" max="4" width="6.7109375" style="19" customWidth="1"/>
    <col min="5" max="5" width="5.140625" style="19" customWidth="1"/>
    <col min="6" max="6" width="7.57421875" style="19" customWidth="1"/>
    <col min="7" max="16384" width="11.57421875" style="19" customWidth="1"/>
  </cols>
  <sheetData>
    <row r="1" spans="3:5" ht="26.25" customHeight="1">
      <c r="C1" s="21" t="s">
        <v>38</v>
      </c>
      <c r="D1" s="62"/>
      <c r="E1" s="62"/>
    </row>
    <row r="2" spans="1:6" ht="24.75" customHeight="1">
      <c r="A2" s="23"/>
      <c r="B2" s="23"/>
      <c r="C2" s="63" t="s">
        <v>39</v>
      </c>
      <c r="D2" s="73" t="s">
        <v>1</v>
      </c>
      <c r="E2" s="73"/>
      <c r="F2" s="73"/>
    </row>
    <row r="3" spans="1:6" ht="18" customHeight="1">
      <c r="A3" s="23"/>
      <c r="B3" s="64"/>
      <c r="C3" s="65" t="s">
        <v>40</v>
      </c>
      <c r="D3" s="66"/>
      <c r="E3" s="67">
        <f aca="true" t="shared" si="0" ref="E3:E9">IF(D3="","","%")</f>
      </c>
      <c r="F3" s="68">
        <f>IF(D3="","",IF(D3=35/289*100,"",""))</f>
      </c>
    </row>
    <row r="4" spans="1:6" ht="18" customHeight="1">
      <c r="A4" s="23"/>
      <c r="B4" s="64"/>
      <c r="C4" s="65" t="s">
        <v>41</v>
      </c>
      <c r="D4" s="66"/>
      <c r="E4" s="67">
        <f t="shared" si="0"/>
      </c>
      <c r="F4" s="68">
        <f>IF(D4="","",IF(D4=26/115.9*100,"",""))</f>
      </c>
    </row>
    <row r="5" spans="1:6" ht="18" customHeight="1">
      <c r="A5" s="23"/>
      <c r="B5" s="64"/>
      <c r="C5" s="65" t="s">
        <v>42</v>
      </c>
      <c r="D5" s="66"/>
      <c r="E5" s="67">
        <f t="shared" si="0"/>
      </c>
      <c r="F5" s="68">
        <f>IF(D5="","",IF(D5=339/2134*100,"",""))</f>
      </c>
    </row>
    <row r="6" spans="1:6" ht="18" customHeight="1">
      <c r="A6" s="23"/>
      <c r="B6" s="64"/>
      <c r="C6" s="65" t="s">
        <v>43</v>
      </c>
      <c r="D6" s="66"/>
      <c r="E6" s="67">
        <f t="shared" si="0"/>
      </c>
      <c r="F6" s="68">
        <f>IF(D6="","",IF(D6=545/1230*100,"",""))</f>
      </c>
    </row>
    <row r="7" spans="1:6" ht="18" customHeight="1">
      <c r="A7" s="23"/>
      <c r="B7" s="64"/>
      <c r="C7" s="65" t="s">
        <v>44</v>
      </c>
      <c r="D7" s="66"/>
      <c r="E7" s="67">
        <f t="shared" si="0"/>
      </c>
      <c r="F7" s="68">
        <f>IF(D7="","",IF(D7=27/203*100,"",""))</f>
      </c>
    </row>
    <row r="8" spans="1:6" ht="18" customHeight="1">
      <c r="A8" s="23"/>
      <c r="B8" s="64"/>
      <c r="C8" s="65" t="s">
        <v>45</v>
      </c>
      <c r="D8" s="66"/>
      <c r="E8" s="67">
        <f t="shared" si="0"/>
      </c>
      <c r="F8" s="68">
        <f>IF(D8="","",IF(D8=440/7562*100,"",""))</f>
      </c>
    </row>
    <row r="9" spans="1:6" ht="18" customHeight="1">
      <c r="A9" s="23"/>
      <c r="B9" s="64"/>
      <c r="C9" s="65" t="s">
        <v>46</v>
      </c>
      <c r="D9" s="66"/>
      <c r="E9" s="67">
        <f t="shared" si="0"/>
      </c>
      <c r="F9" s="68">
        <f>IF(D9="","",IF(D9=127/266*100,"",""))</f>
      </c>
    </row>
    <row r="10" spans="1:6" ht="29.25" customHeight="1">
      <c r="A10" s="23"/>
      <c r="B10" s="69"/>
      <c r="C10" s="74" t="s">
        <v>47</v>
      </c>
      <c r="D10" s="74"/>
      <c r="E10" s="74"/>
      <c r="F10" s="68"/>
    </row>
    <row r="11" spans="1:6" ht="18" customHeight="1">
      <c r="A11" s="23"/>
      <c r="B11" s="64"/>
      <c r="C11" s="65" t="s">
        <v>48</v>
      </c>
      <c r="D11" s="66"/>
      <c r="E11" s="67">
        <f>IF(D11="","","%")</f>
      </c>
      <c r="F11" s="68">
        <f>IF(D11="","",IF(D11=30/69.9*100,"",""))</f>
      </c>
    </row>
    <row r="12" spans="1:6" ht="18" customHeight="1">
      <c r="A12" s="23"/>
      <c r="B12" s="64"/>
      <c r="C12" s="65" t="s">
        <v>49</v>
      </c>
      <c r="D12" s="66"/>
      <c r="E12" s="67">
        <f>IF(D12="","","%")</f>
      </c>
      <c r="F12" s="68">
        <f>IF(D12="","",IF(D12=11/29.9*100,"",""))</f>
      </c>
    </row>
    <row r="13" spans="1:6" ht="18" customHeight="1">
      <c r="A13" s="23"/>
      <c r="B13" s="64"/>
      <c r="C13" s="65" t="s">
        <v>50</v>
      </c>
      <c r="D13" s="66"/>
      <c r="E13" s="67">
        <f>IF(D13="","","%")</f>
      </c>
      <c r="F13" s="68">
        <f>IF(D13="","",IF(D13=220/599*100,"",""))</f>
      </c>
    </row>
    <row r="14" spans="1:6" ht="18" customHeight="1">
      <c r="A14" s="23"/>
      <c r="B14" s="64"/>
      <c r="C14" s="65" t="s">
        <v>51</v>
      </c>
      <c r="D14" s="66"/>
      <c r="E14" s="67">
        <f>IF(D14="","","%")</f>
      </c>
      <c r="F14" s="68">
        <f>IF(D14="","",IF(D14=0.54/4.29*100,"",""))</f>
      </c>
    </row>
  </sheetData>
  <sheetProtection sheet="1" objects="1" scenarios="1"/>
  <mergeCells count="2">
    <mergeCell ref="D2:F2"/>
    <mergeCell ref="C10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</dc:creator>
  <cp:keywords/>
  <dc:description/>
  <cp:lastModifiedBy>Heim</cp:lastModifiedBy>
  <dcterms:created xsi:type="dcterms:W3CDTF">2014-12-03T14:30:33Z</dcterms:created>
  <dcterms:modified xsi:type="dcterms:W3CDTF">2015-03-17T16:02:06Z</dcterms:modified>
  <cp:category/>
  <cp:version/>
  <cp:contentType/>
  <cp:contentStatus/>
</cp:coreProperties>
</file>